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15" activeTab="0"/>
  </bookViews>
  <sheets>
    <sheet name="на 2021 год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<sst xmlns="http://schemas.openxmlformats.org/spreadsheetml/2006/main" count="100" uniqueCount="100">
  <si>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 xml:space="preserve">Приложение </t>
  </si>
  <si>
    <t>Пообъектный перечень</t>
  </si>
  <si>
    <t>строительства, реконструкции и капитального ремонта объектов социальной сферы и развития жилищно-коммунальной инфраструктуры Валуйского городского округа на 2021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</si>
  <si>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</si>
  <si>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</si>
  <si>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</si>
  <si>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</si>
  <si>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Федераль-ный бюджет</t>
  </si>
  <si>
    <t>Областной бюджет</t>
  </si>
  <si>
    <t>Местный бюджет</t>
  </si>
  <si>
    <t>Средствава территории                         (инвесторы)</t>
  </si>
  <si>
    <t>Внебюджетные источ-ники</t>
  </si>
  <si>
    <t>за счет передвижения средств</t>
  </si>
  <si>
    <t>за счет средств дорожного фонда</t>
  </si>
  <si>
    <t>утверждено бюджетом на 2021г.</t>
  </si>
  <si>
    <t>прочие доходы от оказания платных услуг</t>
  </si>
  <si>
    <t>1.</t>
  </si>
  <si>
    <t>Дорожное хозяйство (дорожные фонды)</t>
  </si>
  <si>
    <t>1.1.</t>
  </si>
  <si>
    <r>
      <t xml:space="preserve">Капитальный ремонт действующей сети Валуйского городского округа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244 225/2250200   Доп.ФК 04.13.00)                                                                      </t>
    </r>
  </si>
  <si>
    <t>1.2.</t>
  </si>
  <si>
    <r>
      <t xml:space="preserve">Разработка ПСД для капитального ремонта моста по ул. Д.Бедного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Доп.ФК 04.13.00)  </t>
    </r>
  </si>
  <si>
    <t>1.3.</t>
  </si>
  <si>
    <r>
      <t xml:space="preserve">Устройство сетей наружного освещения по ул.М.Горького от 102/2 до д.134 в г.Валуйки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244 226/2260200     Доп.ФК 04.13.00)  </t>
    </r>
  </si>
  <si>
    <t>1.4.</t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</si>
  <si>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0310120580 244 226/2260411    Доп.ФК 04.13.00)  </t>
    </r>
  </si>
  <si>
    <t>1.5.</t>
  </si>
  <si>
    <r>
      <t xml:space="preserve">Ремонт улично-дорожной сети Валуйского городского округа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0310172140/03101S2140 244 225/2250200 Доп.ФК 04.13.00)                                                                      </t>
    </r>
  </si>
  <si>
    <t>2.</t>
  </si>
  <si>
    <t>Обеспечение жильем детей сирот</t>
  </si>
  <si>
    <t>2.1.</t>
  </si>
  <si>
    <r>
      <t xml:space="preserve">Обеспечение жильем детей-сирот,                                                                                  детей, оставшихся без попечения родителей,                                                                                     и лиц из их числа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(1004 0210770820 412 310/3100400   Доп.ФК 10.00.00)       </t>
    </r>
    <r>
      <rPr>
        <i/>
        <sz val="10"/>
        <rFont val="Times New Roman"/>
        <family val="1"/>
      </rPr>
      <t xml:space="preserve"> </t>
    </r>
  </si>
  <si>
    <t>3.</t>
  </si>
  <si>
    <t>Капитальный ремонт</t>
  </si>
  <si>
    <t>3.1.</t>
  </si>
  <si>
    <t>Капитальный ремонт объектов образования</t>
  </si>
  <si>
    <t>3.1.1.</t>
  </si>
  <si>
    <r>
      <t xml:space="preserve">Капитальный ремонт МДОУ "ЦРР-ДС № 2" г.Валуйки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(0701 0710472120/07104S2120 243 225/2250503                                                                    Доп.ФК 15.04.23)                                                                                                        </t>
    </r>
  </si>
  <si>
    <t>3.1.2.</t>
  </si>
  <si>
    <r>
      <t xml:space="preserve">Капитальный ремонт МДОУ "ЦРР-ДС №10" г.Валуйки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(0701 0710472120/07104S2120 244 225/2250503                                     Доп.ФК 15.04.27)</t>
    </r>
  </si>
  <si>
    <t>3.1.3.1.</t>
  </si>
  <si>
    <r>
      <t xml:space="preserve">Капитальный ремонт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07207L2550 243 225/2250503   Доп.ФК 15.04.32)</t>
    </r>
  </si>
  <si>
    <t>3.1.3.2.</t>
  </si>
  <si>
    <r>
      <t xml:space="preserve">Капитальный ремонт МОУ "Уразовская СОШ №2" пгт. Уразово Валуйского городского округа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0720772120/07207S1220 243 225/2250503                Доп.ФК 15.04.32)</t>
    </r>
  </si>
  <si>
    <t>3.1.4.</t>
  </si>
  <si>
    <r>
      <t xml:space="preserve">Капитальный ремонт МОУ "СОШ №1" г.Валуйки, Белгородской области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(0702 0720772120/07207S2120 243 225/2250503                                  Доп.ФК 15.04.31)</t>
    </r>
  </si>
  <si>
    <t>3.2.</t>
  </si>
  <si>
    <t xml:space="preserve">Капитальный ремонт объектов культуры </t>
  </si>
  <si>
    <t>3.2.1.</t>
  </si>
  <si>
    <r>
      <t xml:space="preserve">Капитальный ремонт МУК "Районный дворец культуры и спорта" г.Валуйки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(0801 0830572120/08305S2120 243 225/2250503                                                                                             Доп.ФК 15.04.55) </t>
    </r>
  </si>
  <si>
    <t>3.3.</t>
  </si>
  <si>
    <t>Капитальный ремонт объектов физической культуры и спорта</t>
  </si>
  <si>
    <t>3.3.1.</t>
  </si>
  <si>
    <r>
      <t xml:space="preserve">Капитальный ремонт здания  МБУ "Валуйский ФОК"  г.Валуйки                                                                       </t>
    </r>
    <r>
      <rPr>
        <i/>
        <sz val="10"/>
        <rFont val="Times New Roman"/>
        <family val="1"/>
      </rPr>
      <t xml:space="preserve">                         (Адм. Вал.гор.округа)                                                                                                               (1105 1010172120/10101S2120 243 225/2250503                                                                                             Доп.ФК 15.04.42) </t>
    </r>
  </si>
  <si>
    <t>4.</t>
  </si>
  <si>
    <t>Разработка ПСД, ПИР, проведение экспертиз</t>
  </si>
  <si>
    <t>4.1.</t>
  </si>
  <si>
    <r>
      <t xml:space="preserve">Разработка и прохождение экспертизы ПСД по объектам наружного освещения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0220221340 244 226/2260411 Доп.ФК 05.03.20)</t>
    </r>
  </si>
  <si>
    <t>4.2.</t>
  </si>
  <si>
    <r>
      <t xml:space="preserve">Разработка и прохождение экспертизы ПСД по ремонту шахтных колодцев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    (0503 0220721440 244 226/2260411   Доп.ФК 05.03.20)</t>
    </r>
  </si>
  <si>
    <t>4.3.</t>
  </si>
  <si>
    <r>
      <t xml:space="preserve">Разработка проекта внесения изменений в генеральный план Валуйского городского округа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(0412 9990060460 244 226/2260106   Доп.ФК 04.08.06)</t>
    </r>
  </si>
  <si>
    <t>4.4.</t>
  </si>
  <si>
    <r>
      <t xml:space="preserve">Разработка проекта внесения изменений в ПЗЗ Валуйского городского округа                                                                          </t>
    </r>
    <r>
      <rPr>
        <i/>
        <sz val="10"/>
        <rFont val="Times New Roman"/>
        <family val="1"/>
      </rPr>
      <t xml:space="preserve"> (Адм. Вал.гор.округа)                                                                                                                               (0412 9990060460 244 226/2260106   Доп.ФК 04.08.06)</t>
    </r>
  </si>
  <si>
    <t>4.5.</t>
  </si>
  <si>
    <r>
      <t xml:space="preserve">Разработка и прохождение экспертизы ПСД по объектам в рамках  реализации программы "Формирование современной городской среды"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 (0503 1310125550 244 226/2260411    Доп.ФК 05.03.20)</t>
    </r>
  </si>
  <si>
    <t>5.</t>
  </si>
  <si>
    <t>Обеспечение жильем молодых семей в рамках государственной программы "Обеспечение доступным и комфортным жильем и коммунальными услугами граждан Российской Федерации"</t>
  </si>
  <si>
    <t>5.1.</t>
  </si>
  <si>
    <r>
      <t xml:space="preserve">Обеспечение жильем молодых семей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(1004 02106L4970 322 262/2620110   Доп.ФК 10.01.01)</t>
    </r>
  </si>
  <si>
    <t>6.</t>
  </si>
  <si>
    <t>Приобретение оборудования</t>
  </si>
  <si>
    <t>6.1.</t>
  </si>
  <si>
    <t xml:space="preserve">Приобретение оборудования для объектов культуры </t>
  </si>
  <si>
    <t>6.1.1.</t>
  </si>
  <si>
    <r>
      <t xml:space="preserve">Обеспечение развития и укрепления материально-технической базы домов культуры в населенных пунктах с числом жителей  до 50 тысяч человек                     </t>
    </r>
    <r>
      <rPr>
        <i/>
        <sz val="10"/>
        <color indexed="8"/>
        <rFont val="Times New Roman"/>
        <family val="1"/>
      </rPr>
      <t xml:space="preserve">                                                (МУК "ЦКР")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             (0801 08301L4670 612 241/3100304  Доп.ФК 08.01.00)</t>
    </r>
  </si>
  <si>
    <t>6.2.</t>
  </si>
  <si>
    <t>Приобретение оборудования для объектов образования</t>
  </si>
  <si>
    <t>6.2.1</t>
  </si>
  <si>
    <r>
      <t>Приобретение оборудования для  МДОУ "ЦРР-ДС</t>
    </r>
    <r>
      <rPr>
        <sz val="10"/>
        <color indexed="8"/>
        <rFont val="Times New Roman"/>
        <family val="1"/>
      </rPr>
      <t xml:space="preserve"> №2" г.Валуйки   Белгородской области                   </t>
    </r>
    <r>
      <rPr>
        <i/>
        <sz val="10"/>
        <color indexed="8"/>
        <rFont val="Times New Roman"/>
        <family val="1"/>
      </rPr>
      <t xml:space="preserve">                                                (МДОУ "ЦРР-ДС №2")</t>
    </r>
    <r>
      <rPr>
        <i/>
        <sz val="10"/>
        <color indexed="10"/>
        <rFont val="Times New Roman"/>
        <family val="1"/>
      </rPr>
      <t xml:space="preserve">                              </t>
    </r>
    <r>
      <rPr>
        <i/>
        <sz val="10"/>
        <color indexed="8"/>
        <rFont val="Times New Roman"/>
        <family val="1"/>
      </rPr>
      <t xml:space="preserve">                               </t>
    </r>
    <r>
      <rPr>
        <i/>
        <sz val="10"/>
        <rFont val="Times New Roman"/>
        <family val="1"/>
      </rPr>
      <t xml:space="preserve">           (0701 0710100590 612 241/3100304   Доп.ФК 07.01.11)</t>
    </r>
  </si>
  <si>
    <t>7.</t>
  </si>
  <si>
    <t>Создание эффективных механизмов в области обращения с твердыми коммунальными отходами</t>
  </si>
  <si>
    <t>7.1.</t>
  </si>
  <si>
    <r>
      <t xml:space="preserve">Разработка проектно-сметной документации
на строительство объекта размещения твёрдых коммунальных отходов                           </t>
    </r>
    <r>
      <rPr>
        <i/>
        <sz val="10"/>
        <rFont val="Times New Roman"/>
        <family val="1"/>
      </rPr>
      <t xml:space="preserve">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                                                                             (0605 02301S1430 244 226/2260411   Доп.ФК 06.00.00)</t>
    </r>
  </si>
  <si>
    <t>7.2.</t>
  </si>
  <si>
    <r>
      <t xml:space="preserve">Строительство объекта размещения твёрдых коммунальных отходов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 гор. округа)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 xml:space="preserve">                 </t>
    </r>
    <r>
      <rPr>
        <i/>
        <sz val="10"/>
        <color indexed="8"/>
        <rFont val="Times New Roman"/>
        <family val="1"/>
      </rPr>
      <t>(0605 0230171430 244 310/3100400   Доп.ФК 06.00.00)</t>
    </r>
  </si>
  <si>
    <t>8.</t>
  </si>
  <si>
    <t>Благоустройство территории</t>
  </si>
  <si>
    <t>8.1.</t>
  </si>
  <si>
    <r>
      <t xml:space="preserve">Благоустройство ул.Пролетарская г.Валуйки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 гор. округа)                                                                                                            (0503 0230122220 244 226/2260200   Доп.ФК 05.03.20)</t>
    </r>
  </si>
  <si>
    <t>ИТОГО по всем программам: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</si>
  <si>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</si>
  <si>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</si>
  <si>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</si>
  <si>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>И.В. Кочетова</t>
  </si>
  <si>
    <t>Заместитель главы администрации Валуйского городского округа –</t>
  </si>
  <si>
    <t xml:space="preserve">начальник управления финансов и бюждетной политики </t>
  </si>
  <si>
    <t>Л.В. Мащенко</t>
  </si>
  <si>
    <t xml:space="preserve"> </t>
  </si>
  <si>
    <t>Утвержден                                                решением Совета депутатов Валуйского городского округа Белгородской области                                                           от "29" января 2021 г. №541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</si>
</sst>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33">
    <font>
      <sz val="10"/>
      <name val="Arial Cyr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16" fillId="20" borderId="2" applyNumberFormat="0" applyAlignment="0" applyProtection="0"/>
    <xf numFmtId="0" fontId="1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8" fillId="21" borderId="0" applyNumberFormat="0" applyBorder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21" fillId="23" borderId="8" applyNumberForma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9" fontId="5" fillId="25" borderId="17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5" fillId="25" borderId="20" xfId="0" applyNumberFormat="1" applyFont="1" applyFill="1" applyBorder="1" applyAlignment="1">
      <alignment horizontal="center" vertical="center" wrapText="1"/>
    </xf>
    <xf numFmtId="0" fontId="5" fillId="25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25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76" fontId="5" fillId="25" borderId="26" xfId="0" applyNumberFormat="1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25" borderId="2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176" fontId="5" fillId="25" borderId="14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4" fontId="5" fillId="25" borderId="15" xfId="0" applyNumberFormat="1" applyFont="1" applyFill="1" applyBorder="1" applyAlignment="1">
      <alignment horizontal="center" vertical="center" wrapText="1"/>
    </xf>
    <xf numFmtId="4" fontId="5" fillId="25" borderId="16" xfId="0" applyNumberFormat="1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4" fontId="5" fillId="25" borderId="29" xfId="62" applyNumberFormat="1" applyFont="1" applyFill="1" applyBorder="1" applyAlignment="1">
      <alignment horizontal="center" vertical="center" wrapText="1"/>
    </xf>
    <xf numFmtId="4" fontId="5" fillId="25" borderId="28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176" fontId="5" fillId="25" borderId="23" xfId="0" applyNumberFormat="1" applyFont="1" applyFill="1" applyBorder="1" applyAlignment="1">
      <alignment horizontal="center" vertical="center" wrapText="1"/>
    </xf>
    <xf numFmtId="0" fontId="6" fillId="25" borderId="23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6" fillId="25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" fontId="3" fillId="0" borderId="12" xfId="0" applyNumberFormat="1" applyFont="1" applyFill="1" applyBorder="1" applyAlignment="1">
      <alignment horizontal="center" vertical="center" wrapText="1"/>
    </xf>
    <xf numFmtId="176" fontId="7" fillId="25" borderId="35" xfId="0" applyNumberFormat="1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4" fontId="5" fillId="25" borderId="36" xfId="62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0" fontId="6" fillId="25" borderId="39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176" fontId="7" fillId="0" borderId="41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4" fontId="5" fillId="25" borderId="43" xfId="0" applyNumberFormat="1" applyFont="1" applyFill="1" applyBorder="1" applyAlignment="1">
      <alignment horizontal="center" vertical="center" wrapText="1"/>
    </xf>
    <xf numFmtId="4" fontId="5" fillId="25" borderId="40" xfId="0" applyNumberFormat="1" applyFont="1" applyFill="1" applyBorder="1" applyAlignment="1">
      <alignment horizontal="center" vertical="center" wrapText="1"/>
    </xf>
    <xf numFmtId="176" fontId="7" fillId="0" borderId="44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6" fillId="25" borderId="46" xfId="0" applyFont="1" applyFill="1" applyBorder="1" applyAlignment="1">
      <alignment horizontal="center" vertical="center" wrapText="1"/>
    </xf>
    <xf numFmtId="4" fontId="5" fillId="25" borderId="19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5" fillId="0" borderId="29" xfId="62" applyNumberFormat="1" applyFont="1" applyBorder="1" applyAlignment="1">
      <alignment horizontal="center" vertical="center" wrapText="1"/>
    </xf>
    <xf numFmtId="4" fontId="3" fillId="26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34" xfId="62" applyNumberFormat="1" applyFont="1" applyBorder="1" applyAlignment="1">
      <alignment horizontal="center" vertical="center" wrapText="1"/>
    </xf>
    <xf numFmtId="4" fontId="3" fillId="26" borderId="47" xfId="0" applyNumberFormat="1" applyFont="1" applyFill="1" applyBorder="1" applyAlignment="1">
      <alignment horizontal="center" vertical="center" wrapText="1"/>
    </xf>
    <xf numFmtId="4" fontId="5" fillId="0" borderId="48" xfId="62" applyNumberFormat="1" applyFont="1" applyBorder="1" applyAlignment="1">
      <alignment horizontal="center" vertical="center" wrapText="1"/>
    </xf>
    <xf numFmtId="4" fontId="3" fillId="26" borderId="46" xfId="0" applyNumberFormat="1" applyFont="1" applyFill="1" applyBorder="1" applyAlignment="1">
      <alignment horizontal="center" vertical="center" wrapText="1"/>
    </xf>
    <xf numFmtId="4" fontId="5" fillId="0" borderId="49" xfId="4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3" fillId="26" borderId="14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5" fillId="0" borderId="33" xfId="43" applyNumberFormat="1" applyFont="1" applyFill="1" applyBorder="1" applyAlignment="1">
      <alignment horizontal="center" vertical="center" wrapText="1"/>
    </xf>
    <xf numFmtId="4" fontId="3" fillId="26" borderId="23" xfId="0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5" fillId="0" borderId="53" xfId="43" applyNumberFormat="1" applyFont="1" applyFill="1" applyBorder="1" applyAlignment="1">
      <alignment horizontal="center" vertical="center" wrapText="1"/>
    </xf>
    <xf numFmtId="4" fontId="3" fillId="26" borderId="17" xfId="0" applyNumberFormat="1" applyFont="1" applyFill="1" applyBorder="1" applyAlignment="1">
      <alignment horizontal="center" vertical="center" wrapText="1"/>
    </xf>
    <xf numFmtId="4" fontId="5" fillId="0" borderId="54" xfId="43" applyNumberFormat="1" applyFont="1" applyFill="1" applyBorder="1" applyAlignment="1">
      <alignment horizontal="center" vertical="center" wrapText="1"/>
    </xf>
    <xf numFmtId="4" fontId="3" fillId="26" borderId="5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5" fillId="0" borderId="56" xfId="43" applyNumberFormat="1" applyFont="1" applyFill="1" applyBorder="1" applyAlignment="1">
      <alignment horizontal="center" vertical="center" wrapText="1"/>
    </xf>
    <xf numFmtId="4" fontId="3" fillId="26" borderId="42" xfId="0" applyNumberFormat="1" applyFont="1" applyFill="1" applyBorder="1" applyAlignment="1">
      <alignment horizontal="center" vertical="center" wrapText="1"/>
    </xf>
    <xf numFmtId="4" fontId="5" fillId="0" borderId="57" xfId="43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2" fillId="25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58" xfId="53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9" fontId="3" fillId="0" borderId="26" xfId="53" applyNumberFormat="1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horizontal="center" vertical="center" wrapText="1"/>
      <protection/>
    </xf>
    <xf numFmtId="49" fontId="3" fillId="0" borderId="59" xfId="53" applyNumberFormat="1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59" xfId="53" applyFont="1" applyFill="1" applyBorder="1" applyAlignment="1">
      <alignment horizontal="center" vertical="center" wrapText="1"/>
      <protection/>
    </xf>
    <xf numFmtId="0" fontId="3" fillId="0" borderId="60" xfId="53" applyFont="1" applyFill="1" applyBorder="1" applyAlignment="1">
      <alignment horizontal="center" vertical="center" wrapText="1"/>
      <protection/>
    </xf>
    <xf numFmtId="0" fontId="3" fillId="0" borderId="61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62" xfId="53" applyFont="1" applyFill="1" applyBorder="1" applyAlignment="1">
      <alignment horizontal="center" vertical="center" wrapText="1"/>
      <protection/>
    </xf>
    <xf numFmtId="2" fontId="3" fillId="0" borderId="49" xfId="45" applyNumberFormat="1" applyFont="1" applyFill="1" applyBorder="1" applyAlignment="1">
      <alignment horizontal="center" vertical="center" wrapText="1"/>
    </xf>
    <xf numFmtId="2" fontId="3" fillId="0" borderId="63" xfId="45" applyNumberFormat="1" applyFont="1" applyFill="1" applyBorder="1" applyAlignment="1">
      <alignment horizontal="center" vertical="center" wrapText="1"/>
    </xf>
    <xf numFmtId="0" fontId="3" fillId="26" borderId="35" xfId="53" applyFont="1" applyFill="1" applyBorder="1" applyAlignment="1">
      <alignment horizontal="center" vertical="center" wrapText="1"/>
      <protection/>
    </xf>
    <xf numFmtId="0" fontId="3" fillId="26" borderId="17" xfId="53" applyFont="1" applyFill="1" applyBorder="1" applyAlignment="1">
      <alignment horizontal="center" vertical="center" wrapText="1"/>
      <protection/>
    </xf>
    <xf numFmtId="0" fontId="3" fillId="26" borderId="62" xfId="53" applyFont="1" applyFill="1" applyBorder="1" applyAlignment="1">
      <alignment horizontal="center" vertical="center" wrapText="1"/>
      <protection/>
    </xf>
  </cellXfs>
  <cellStyles count="51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Итого" xfId="51"/>
    <cellStyle name="Нейтральный" xfId="52"/>
    <cellStyle name="Обычный_Лист1" xfId="53"/>
    <cellStyle name="Followed Hyperlink" xfId="54"/>
    <cellStyle name="Плохой" xfId="55"/>
    <cellStyle name="Пояснительный текст" xfId="56"/>
    <cellStyle name="Предупреждающий текст" xfId="57"/>
    <cellStyle name="Примечание" xfId="58"/>
    <cellStyle name="Проверить ячейку" xfId="59"/>
    <cellStyle name="Percent" xfId="60"/>
    <cellStyle name="Связанная ячейка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selection activeCell="B3" sqref="B3"/>
    </sheetView>
  </sheetViews>
  <sheetFormatPr defaultColWidth="9.125" defaultRowHeight="12.75"/>
  <cols>
    <col min="1" max="1" width="6.00390625" style="0" customWidth="1"/>
    <col min="2" max="2" width="48.125" style="0" customWidth="1"/>
    <col min="3" max="3" width="10.00390625" style="0" customWidth="1"/>
    <col min="4" max="4" width="11.375" style="0" customWidth="1"/>
    <col min="5" max="5" width="11.00390625" style="0" customWidth="1"/>
    <col min="6" max="6" width="12.00390625" style="0" customWidth="1"/>
    <col min="7" max="7" width="10.75390625" style="0" customWidth="1"/>
    <col min="8" max="9" width="7.875" style="0" customWidth="1"/>
    <col min="10" max="10" width="10.25390625" style="0" customWidth="1"/>
    <col min="11" max="11" width="12.625" style="0" customWidth="1"/>
    <col min="13" max="13" width="12.875" style="0" customWidth="1"/>
    <col min="15" max="15" width="10.375" style="0" customWidth="1"/>
  </cols>
  <sheetData>
    <row r="1" spans="8:11" ht="21" customHeight="1">
      <c r="H1" s="108" t="s">
        <v>0</v>
      </c>
      <c r="I1" s="108"/>
      <c r="J1" s="108"/>
      <c r="K1" s="108"/>
    </row>
    <row r="2" spans="8:11" ht="27" customHeight="1">
      <c r="H2" s="108" t="s">
        <v>99</v>
      </c>
      <c r="I2" s="108"/>
      <c r="J2" s="108"/>
      <c r="K2" s="108"/>
    </row>
    <row r="3" spans="8:11" ht="54.75" customHeight="1">
      <c r="H3" s="108"/>
      <c r="I3" s="108"/>
      <c r="J3" s="108"/>
      <c r="K3" s="108"/>
    </row>
    <row r="4" spans="8:11" ht="15.75">
      <c r="H4" s="2"/>
      <c r="I4" s="2"/>
      <c r="J4" s="2"/>
      <c r="K4" s="2"/>
    </row>
    <row r="5" spans="8:11" ht="12" customHeight="1">
      <c r="H5" s="2"/>
      <c r="I5" s="2"/>
      <c r="J5" s="2"/>
      <c r="K5" s="2"/>
    </row>
    <row r="6" spans="1:11" ht="13.5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30.75" customHeight="1">
      <c r="A7" s="109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116" t="s">
        <v>3</v>
      </c>
      <c r="B9" s="119" t="s">
        <v>4</v>
      </c>
      <c r="C9" s="110" t="s">
        <v>5</v>
      </c>
      <c r="D9" s="111"/>
      <c r="E9" s="111"/>
      <c r="F9" s="111"/>
      <c r="G9" s="111"/>
      <c r="H9" s="111"/>
      <c r="I9" s="111"/>
      <c r="J9" s="111"/>
      <c r="K9" s="128" t="s">
        <v>6</v>
      </c>
    </row>
    <row r="10" spans="1:11" ht="15.75" customHeight="1">
      <c r="A10" s="117"/>
      <c r="B10" s="120"/>
      <c r="C10" s="122" t="s">
        <v>7</v>
      </c>
      <c r="D10" s="119" t="s">
        <v>8</v>
      </c>
      <c r="E10" s="110" t="s">
        <v>9</v>
      </c>
      <c r="F10" s="111"/>
      <c r="G10" s="124" t="s">
        <v>10</v>
      </c>
      <c r="H10" s="119" t="s">
        <v>11</v>
      </c>
      <c r="I10" s="116" t="s">
        <v>12</v>
      </c>
      <c r="J10" s="126" t="s">
        <v>13</v>
      </c>
      <c r="K10" s="129"/>
    </row>
    <row r="11" spans="1:11" ht="69" customHeight="1">
      <c r="A11" s="118"/>
      <c r="B11" s="121"/>
      <c r="C11" s="123"/>
      <c r="D11" s="121"/>
      <c r="E11" s="5" t="s">
        <v>14</v>
      </c>
      <c r="F11" s="4" t="s">
        <v>15</v>
      </c>
      <c r="G11" s="125"/>
      <c r="H11" s="121"/>
      <c r="I11" s="118"/>
      <c r="J11" s="127"/>
      <c r="K11" s="130"/>
    </row>
    <row r="12" spans="1:11" ht="23.25" customHeight="1">
      <c r="A12" s="6" t="s">
        <v>16</v>
      </c>
      <c r="B12" s="7" t="s">
        <v>17</v>
      </c>
      <c r="C12" s="8">
        <f aca="true" t="shared" si="0" ref="C12:J12">C13+C14+C17+C15+C16</f>
        <v>0</v>
      </c>
      <c r="D12" s="8">
        <f t="shared" si="0"/>
        <v>14100</v>
      </c>
      <c r="E12" s="8">
        <f t="shared" si="0"/>
        <v>900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28204</v>
      </c>
      <c r="K12" s="80">
        <f aca="true" t="shared" si="1" ref="K12:K26">SUM(C12:J12)</f>
        <v>43204</v>
      </c>
    </row>
    <row r="13" spans="1:12" ht="52.5" customHeight="1">
      <c r="A13" s="9" t="s">
        <v>18</v>
      </c>
      <c r="B13" s="10" t="s">
        <v>19</v>
      </c>
      <c r="C13" s="11"/>
      <c r="D13" s="12"/>
      <c r="E13" s="12"/>
      <c r="F13" s="12"/>
      <c r="G13" s="12"/>
      <c r="H13" s="12"/>
      <c r="I13" s="12"/>
      <c r="J13" s="81">
        <v>21935</v>
      </c>
      <c r="K13" s="82">
        <f t="shared" si="1"/>
        <v>21935</v>
      </c>
      <c r="L13" s="83"/>
    </row>
    <row r="14" spans="1:12" ht="54.75" customHeight="1">
      <c r="A14" s="13" t="s">
        <v>20</v>
      </c>
      <c r="B14" s="14" t="s">
        <v>21</v>
      </c>
      <c r="C14" s="15"/>
      <c r="D14" s="16"/>
      <c r="E14" s="16"/>
      <c r="F14" s="16"/>
      <c r="G14" s="16"/>
      <c r="H14" s="16"/>
      <c r="I14" s="16"/>
      <c r="J14" s="84">
        <v>4500</v>
      </c>
      <c r="K14" s="85">
        <f t="shared" si="1"/>
        <v>4500</v>
      </c>
      <c r="L14" s="83"/>
    </row>
    <row r="15" spans="1:12" ht="54.75" customHeight="1">
      <c r="A15" s="17" t="s">
        <v>22</v>
      </c>
      <c r="B15" s="18" t="s">
        <v>23</v>
      </c>
      <c r="C15" s="19"/>
      <c r="D15" s="20"/>
      <c r="E15" s="20"/>
      <c r="F15" s="20"/>
      <c r="G15" s="20"/>
      <c r="H15" s="20"/>
      <c r="I15" s="20"/>
      <c r="J15" s="86">
        <v>1419</v>
      </c>
      <c r="K15" s="87">
        <f t="shared" si="1"/>
        <v>1419</v>
      </c>
      <c r="L15" s="83"/>
    </row>
    <row r="16" spans="1:12" ht="52.5" customHeight="1">
      <c r="A16" s="17" t="s">
        <v>24</v>
      </c>
      <c r="B16" s="18" t="s">
        <v>25</v>
      </c>
      <c r="C16" s="19"/>
      <c r="D16" s="20"/>
      <c r="E16" s="20"/>
      <c r="F16" s="20"/>
      <c r="G16" s="20"/>
      <c r="H16" s="20"/>
      <c r="I16" s="20"/>
      <c r="J16" s="86">
        <v>350</v>
      </c>
      <c r="K16" s="87">
        <f t="shared" si="1"/>
        <v>350</v>
      </c>
      <c r="L16" s="83"/>
    </row>
    <row r="17" spans="1:12" ht="66.75" customHeight="1">
      <c r="A17" s="17" t="s">
        <v>26</v>
      </c>
      <c r="B17" s="21" t="s">
        <v>27</v>
      </c>
      <c r="C17" s="19"/>
      <c r="D17" s="20">
        <v>14100</v>
      </c>
      <c r="E17" s="20">
        <v>900</v>
      </c>
      <c r="F17" s="20"/>
      <c r="G17" s="20"/>
      <c r="H17" s="20"/>
      <c r="I17" s="20"/>
      <c r="J17" s="86"/>
      <c r="K17" s="87">
        <f t="shared" si="1"/>
        <v>15000</v>
      </c>
      <c r="L17" s="83"/>
    </row>
    <row r="18" spans="1:12" ht="23.25" customHeight="1">
      <c r="A18" s="6" t="s">
        <v>28</v>
      </c>
      <c r="B18" s="7" t="s">
        <v>29</v>
      </c>
      <c r="C18" s="22">
        <f aca="true" t="shared" si="2" ref="C18:J18">C19</f>
        <v>0</v>
      </c>
      <c r="D18" s="23">
        <f t="shared" si="2"/>
        <v>21215</v>
      </c>
      <c r="E18" s="24">
        <f t="shared" si="2"/>
        <v>0</v>
      </c>
      <c r="F18" s="23">
        <f t="shared" si="2"/>
        <v>0</v>
      </c>
      <c r="G18" s="24">
        <f t="shared" si="2"/>
        <v>0</v>
      </c>
      <c r="H18" s="23">
        <f t="shared" si="2"/>
        <v>0</v>
      </c>
      <c r="I18" s="24">
        <f t="shared" si="2"/>
        <v>0</v>
      </c>
      <c r="J18" s="23">
        <f t="shared" si="2"/>
        <v>0</v>
      </c>
      <c r="K18" s="80">
        <f t="shared" si="1"/>
        <v>21215</v>
      </c>
      <c r="L18" s="83"/>
    </row>
    <row r="19" spans="1:12" ht="69" customHeight="1">
      <c r="A19" s="25" t="s">
        <v>30</v>
      </c>
      <c r="B19" s="26" t="s">
        <v>31</v>
      </c>
      <c r="C19" s="27"/>
      <c r="D19" s="28">
        <v>21215</v>
      </c>
      <c r="E19" s="29"/>
      <c r="F19" s="29"/>
      <c r="G19" s="29"/>
      <c r="H19" s="29"/>
      <c r="I19" s="29"/>
      <c r="J19" s="88"/>
      <c r="K19" s="80">
        <f t="shared" si="1"/>
        <v>21215</v>
      </c>
      <c r="L19" s="89"/>
    </row>
    <row r="20" spans="1:12" ht="23.25" customHeight="1">
      <c r="A20" s="6" t="s">
        <v>32</v>
      </c>
      <c r="B20" s="7" t="s">
        <v>33</v>
      </c>
      <c r="C20" s="8">
        <f aca="true" t="shared" si="3" ref="C20:J20">C21+C29+C27</f>
        <v>47128.3</v>
      </c>
      <c r="D20" s="8">
        <f t="shared" si="3"/>
        <v>120761</v>
      </c>
      <c r="E20" s="8">
        <f t="shared" si="3"/>
        <v>18653.9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0">
        <f t="shared" si="1"/>
        <v>186543.19999999998</v>
      </c>
      <c r="L20" s="83"/>
    </row>
    <row r="21" spans="1:12" ht="18" customHeight="1">
      <c r="A21" s="6" t="s">
        <v>34</v>
      </c>
      <c r="B21" s="7" t="s">
        <v>35</v>
      </c>
      <c r="C21" s="8">
        <f aca="true" t="shared" si="4" ref="C21:J21">C22+C23+C24+C26+C25</f>
        <v>47128.3</v>
      </c>
      <c r="D21" s="8">
        <f t="shared" si="4"/>
        <v>78011</v>
      </c>
      <c r="E21" s="8">
        <f t="shared" si="4"/>
        <v>13903.9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0">
        <f t="shared" si="1"/>
        <v>139043.2</v>
      </c>
      <c r="L21" s="83"/>
    </row>
    <row r="22" spans="1:12" ht="54" customHeight="1">
      <c r="A22" s="25" t="s">
        <v>36</v>
      </c>
      <c r="B22" s="26" t="s">
        <v>37</v>
      </c>
      <c r="C22" s="27"/>
      <c r="D22" s="28">
        <v>15000</v>
      </c>
      <c r="E22" s="28">
        <v>1666</v>
      </c>
      <c r="F22" s="29"/>
      <c r="G22" s="29"/>
      <c r="H22" s="29"/>
      <c r="I22" s="90"/>
      <c r="J22" s="91"/>
      <c r="K22" s="92">
        <f t="shared" si="1"/>
        <v>16666</v>
      </c>
      <c r="L22" s="93"/>
    </row>
    <row r="23" spans="1:12" ht="58.5" customHeight="1">
      <c r="A23" s="30" t="s">
        <v>38</v>
      </c>
      <c r="B23" s="31" t="s">
        <v>39</v>
      </c>
      <c r="C23" s="32"/>
      <c r="D23" s="33">
        <v>11250</v>
      </c>
      <c r="E23" s="33">
        <v>1250</v>
      </c>
      <c r="F23" s="12"/>
      <c r="G23" s="12"/>
      <c r="H23" s="12"/>
      <c r="I23" s="94"/>
      <c r="J23" s="95"/>
      <c r="K23" s="92">
        <f t="shared" si="1"/>
        <v>12500</v>
      </c>
      <c r="L23" s="89"/>
    </row>
    <row r="24" spans="1:12" ht="61.5" customHeight="1">
      <c r="A24" s="30" t="s">
        <v>40</v>
      </c>
      <c r="B24" s="34" t="s">
        <v>41</v>
      </c>
      <c r="C24" s="35">
        <f>47128.3</f>
        <v>47128.3</v>
      </c>
      <c r="D24" s="35">
        <f>12527.8</f>
        <v>12527.8</v>
      </c>
      <c r="E24" s="35">
        <f>6628.5</f>
        <v>6628.5</v>
      </c>
      <c r="F24" s="12"/>
      <c r="G24" s="12"/>
      <c r="H24" s="12"/>
      <c r="I24" s="94"/>
      <c r="J24" s="95"/>
      <c r="K24" s="92">
        <f t="shared" si="1"/>
        <v>66284.6</v>
      </c>
      <c r="L24" s="89"/>
    </row>
    <row r="25" spans="1:12" ht="66" customHeight="1">
      <c r="A25" s="30" t="s">
        <v>42</v>
      </c>
      <c r="B25" s="34" t="s">
        <v>43</v>
      </c>
      <c r="C25" s="35"/>
      <c r="D25" s="35">
        <v>3233.2</v>
      </c>
      <c r="E25" s="35">
        <v>359.4</v>
      </c>
      <c r="F25" s="12"/>
      <c r="G25" s="12"/>
      <c r="H25" s="12"/>
      <c r="I25" s="94"/>
      <c r="J25" s="95"/>
      <c r="K25" s="92">
        <f t="shared" si="1"/>
        <v>3592.6</v>
      </c>
      <c r="L25" s="89"/>
    </row>
    <row r="26" spans="1:12" ht="69" customHeight="1">
      <c r="A26" s="30" t="s">
        <v>44</v>
      </c>
      <c r="B26" s="34" t="s">
        <v>45</v>
      </c>
      <c r="C26" s="32"/>
      <c r="D26" s="33">
        <v>36000</v>
      </c>
      <c r="E26" s="33">
        <v>4000</v>
      </c>
      <c r="F26" s="12"/>
      <c r="G26" s="12"/>
      <c r="H26" s="12"/>
      <c r="I26" s="94"/>
      <c r="J26" s="95"/>
      <c r="K26" s="92">
        <f t="shared" si="1"/>
        <v>40000</v>
      </c>
      <c r="L26" s="89"/>
    </row>
    <row r="27" spans="1:12" ht="28.5" customHeight="1">
      <c r="A27" s="6" t="s">
        <v>46</v>
      </c>
      <c r="B27" s="7" t="s">
        <v>47</v>
      </c>
      <c r="C27" s="8">
        <f aca="true" t="shared" si="5" ref="C27:K27">C28</f>
        <v>0</v>
      </c>
      <c r="D27" s="8">
        <f t="shared" si="5"/>
        <v>37750</v>
      </c>
      <c r="E27" s="8">
        <f t="shared" si="5"/>
        <v>4194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0">
        <f t="shared" si="5"/>
        <v>41944</v>
      </c>
      <c r="L27" s="89"/>
    </row>
    <row r="28" spans="1:12" ht="69" customHeight="1">
      <c r="A28" s="25" t="s">
        <v>48</v>
      </c>
      <c r="B28" s="26" t="s">
        <v>49</v>
      </c>
      <c r="C28" s="27"/>
      <c r="D28" s="28">
        <v>37750</v>
      </c>
      <c r="E28" s="36">
        <v>4194</v>
      </c>
      <c r="F28" s="29"/>
      <c r="G28" s="29"/>
      <c r="H28" s="29"/>
      <c r="I28" s="90"/>
      <c r="J28" s="91"/>
      <c r="K28" s="82">
        <f aca="true" t="shared" si="6" ref="K28:K38">SUM(C28:J28)</f>
        <v>41944</v>
      </c>
      <c r="L28" s="89"/>
    </row>
    <row r="29" spans="1:12" ht="29.25" customHeight="1">
      <c r="A29" s="6" t="s">
        <v>50</v>
      </c>
      <c r="B29" s="7" t="s">
        <v>51</v>
      </c>
      <c r="C29" s="8">
        <f aca="true" t="shared" si="7" ref="C29:K29">C30</f>
        <v>0</v>
      </c>
      <c r="D29" s="37">
        <f t="shared" si="7"/>
        <v>5000</v>
      </c>
      <c r="E29" s="37">
        <f t="shared" si="7"/>
        <v>556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7">
        <f t="shared" si="7"/>
        <v>0</v>
      </c>
      <c r="K29" s="80">
        <f t="shared" si="7"/>
        <v>5556</v>
      </c>
      <c r="L29" s="89"/>
    </row>
    <row r="30" spans="1:12" ht="66" customHeight="1">
      <c r="A30" s="25" t="s">
        <v>52</v>
      </c>
      <c r="B30" s="26" t="s">
        <v>53</v>
      </c>
      <c r="C30" s="27"/>
      <c r="D30" s="28">
        <v>5000</v>
      </c>
      <c r="E30" s="36">
        <v>556</v>
      </c>
      <c r="F30" s="29"/>
      <c r="G30" s="29"/>
      <c r="H30" s="29"/>
      <c r="I30" s="90"/>
      <c r="J30" s="91"/>
      <c r="K30" s="82">
        <f t="shared" si="6"/>
        <v>5556</v>
      </c>
      <c r="L30" s="93"/>
    </row>
    <row r="31" spans="1:11" ht="24.75" customHeight="1">
      <c r="A31" s="6" t="s">
        <v>54</v>
      </c>
      <c r="B31" s="7" t="s">
        <v>55</v>
      </c>
      <c r="C31" s="8">
        <f aca="true" t="shared" si="8" ref="C31:J31">C32+C34+C35+C36+C33</f>
        <v>0</v>
      </c>
      <c r="D31" s="8">
        <f t="shared" si="8"/>
        <v>0</v>
      </c>
      <c r="E31" s="8">
        <f t="shared" si="8"/>
        <v>864.7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0">
        <f t="shared" si="6"/>
        <v>864.7</v>
      </c>
    </row>
    <row r="32" spans="1:11" ht="51.75" customHeight="1">
      <c r="A32" s="38" t="s">
        <v>56</v>
      </c>
      <c r="B32" s="39" t="s">
        <v>57</v>
      </c>
      <c r="C32" s="40"/>
      <c r="D32" s="41"/>
      <c r="E32" s="41">
        <v>38</v>
      </c>
      <c r="F32" s="41"/>
      <c r="G32" s="42"/>
      <c r="H32" s="43"/>
      <c r="I32" s="41"/>
      <c r="J32" s="96"/>
      <c r="K32" s="97">
        <f t="shared" si="6"/>
        <v>38</v>
      </c>
    </row>
    <row r="33" spans="1:11" ht="51.75" customHeight="1">
      <c r="A33" s="38" t="s">
        <v>58</v>
      </c>
      <c r="B33" s="39" t="s">
        <v>59</v>
      </c>
      <c r="C33" s="40"/>
      <c r="D33" s="41"/>
      <c r="E33" s="41">
        <v>7</v>
      </c>
      <c r="F33" s="41"/>
      <c r="G33" s="42"/>
      <c r="H33" s="43"/>
      <c r="I33" s="41"/>
      <c r="J33" s="96"/>
      <c r="K33" s="97">
        <f t="shared" si="6"/>
        <v>7</v>
      </c>
    </row>
    <row r="34" spans="1:11" ht="54" customHeight="1">
      <c r="A34" s="38" t="s">
        <v>60</v>
      </c>
      <c r="B34" s="21" t="s">
        <v>61</v>
      </c>
      <c r="C34" s="40"/>
      <c r="D34" s="41"/>
      <c r="E34" s="41">
        <v>298.8</v>
      </c>
      <c r="F34" s="41"/>
      <c r="G34" s="42"/>
      <c r="H34" s="43"/>
      <c r="I34" s="41"/>
      <c r="J34" s="96"/>
      <c r="K34" s="97">
        <f t="shared" si="6"/>
        <v>298.8</v>
      </c>
    </row>
    <row r="35" spans="1:11" ht="54" customHeight="1">
      <c r="A35" s="38" t="s">
        <v>62</v>
      </c>
      <c r="B35" s="21" t="s">
        <v>63</v>
      </c>
      <c r="C35" s="40"/>
      <c r="D35" s="41"/>
      <c r="E35" s="41">
        <v>254.9</v>
      </c>
      <c r="F35" s="41"/>
      <c r="G35" s="42"/>
      <c r="H35" s="43"/>
      <c r="I35" s="41"/>
      <c r="J35" s="96"/>
      <c r="K35" s="97">
        <f t="shared" si="6"/>
        <v>254.9</v>
      </c>
    </row>
    <row r="36" spans="1:11" ht="66" customHeight="1">
      <c r="A36" s="38" t="s">
        <v>64</v>
      </c>
      <c r="B36" s="44" t="s">
        <v>65</v>
      </c>
      <c r="C36" s="15"/>
      <c r="D36" s="16"/>
      <c r="E36" s="16">
        <v>266</v>
      </c>
      <c r="F36" s="16"/>
      <c r="G36" s="45"/>
      <c r="H36" s="46"/>
      <c r="I36" s="16"/>
      <c r="J36" s="98"/>
      <c r="K36" s="87">
        <f t="shared" si="6"/>
        <v>266</v>
      </c>
    </row>
    <row r="37" spans="1:11" ht="57" customHeight="1">
      <c r="A37" s="47" t="s">
        <v>66</v>
      </c>
      <c r="B37" s="7" t="s">
        <v>67</v>
      </c>
      <c r="C37" s="22">
        <f aca="true" t="shared" si="9" ref="C37:J37">C38</f>
        <v>777.5</v>
      </c>
      <c r="D37" s="23">
        <f t="shared" si="9"/>
        <v>1366</v>
      </c>
      <c r="E37" s="23">
        <f t="shared" si="9"/>
        <v>994</v>
      </c>
      <c r="F37" s="23">
        <f t="shared" si="9"/>
        <v>0</v>
      </c>
      <c r="G37" s="23">
        <f t="shared" si="9"/>
        <v>0</v>
      </c>
      <c r="H37" s="23">
        <f t="shared" si="9"/>
        <v>0</v>
      </c>
      <c r="I37" s="23">
        <f t="shared" si="9"/>
        <v>0</v>
      </c>
      <c r="J37" s="99">
        <f t="shared" si="9"/>
        <v>0</v>
      </c>
      <c r="K37" s="80">
        <f t="shared" si="6"/>
        <v>3137.5</v>
      </c>
    </row>
    <row r="38" spans="1:12" ht="45.75" customHeight="1">
      <c r="A38" s="48" t="s">
        <v>68</v>
      </c>
      <c r="B38" s="49" t="s">
        <v>69</v>
      </c>
      <c r="C38" s="50">
        <v>777.5</v>
      </c>
      <c r="D38" s="50">
        <v>1366</v>
      </c>
      <c r="E38" s="50">
        <f>430.7+563.3</f>
        <v>994</v>
      </c>
      <c r="F38" s="51"/>
      <c r="G38" s="51"/>
      <c r="H38" s="51"/>
      <c r="I38" s="51"/>
      <c r="J38" s="100"/>
      <c r="K38" s="101">
        <f t="shared" si="6"/>
        <v>3137.5</v>
      </c>
      <c r="L38" s="89"/>
    </row>
    <row r="39" spans="1:11" ht="27.75" customHeight="1">
      <c r="A39" s="52" t="s">
        <v>70</v>
      </c>
      <c r="B39" s="53" t="s">
        <v>71</v>
      </c>
      <c r="C39" s="22">
        <f aca="true" t="shared" si="10" ref="C39:K39">C40+C42</f>
        <v>3399.21005</v>
      </c>
      <c r="D39" s="22">
        <f t="shared" si="10"/>
        <v>903.58995</v>
      </c>
      <c r="E39" s="22">
        <f t="shared" si="10"/>
        <v>1801</v>
      </c>
      <c r="F39" s="22">
        <f t="shared" si="10"/>
        <v>0</v>
      </c>
      <c r="G39" s="22">
        <f t="shared" si="10"/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80">
        <f t="shared" si="10"/>
        <v>6103.8</v>
      </c>
    </row>
    <row r="40" spans="1:11" ht="27.75" customHeight="1">
      <c r="A40" s="52" t="s">
        <v>72</v>
      </c>
      <c r="B40" s="53" t="s">
        <v>73</v>
      </c>
      <c r="C40" s="8">
        <f aca="true" t="shared" si="11" ref="C40:K40">C41</f>
        <v>3399.21005</v>
      </c>
      <c r="D40" s="8">
        <f t="shared" si="11"/>
        <v>903.58995</v>
      </c>
      <c r="E40" s="8">
        <f t="shared" si="11"/>
        <v>275</v>
      </c>
      <c r="F40" s="8">
        <f t="shared" si="11"/>
        <v>0</v>
      </c>
      <c r="G40" s="8">
        <f t="shared" si="11"/>
        <v>0</v>
      </c>
      <c r="H40" s="8">
        <f t="shared" si="11"/>
        <v>0</v>
      </c>
      <c r="I40" s="8">
        <f t="shared" si="11"/>
        <v>0</v>
      </c>
      <c r="J40" s="8">
        <f t="shared" si="11"/>
        <v>0</v>
      </c>
      <c r="K40" s="80">
        <f t="shared" si="11"/>
        <v>4577.8</v>
      </c>
    </row>
    <row r="41" spans="1:12" ht="66" customHeight="1">
      <c r="A41" s="54" t="s">
        <v>74</v>
      </c>
      <c r="B41" s="55" t="s">
        <v>75</v>
      </c>
      <c r="C41" s="50">
        <v>3399.21005</v>
      </c>
      <c r="D41" s="50">
        <v>903.58995</v>
      </c>
      <c r="E41" s="50">
        <v>275</v>
      </c>
      <c r="F41" s="56"/>
      <c r="G41" s="57"/>
      <c r="H41" s="56"/>
      <c r="I41" s="57"/>
      <c r="J41" s="102"/>
      <c r="K41" s="103">
        <f>SUM(C41:J41)</f>
        <v>4577.8</v>
      </c>
      <c r="L41" s="104"/>
    </row>
    <row r="42" spans="1:12" ht="30" customHeight="1">
      <c r="A42" s="6" t="s">
        <v>76</v>
      </c>
      <c r="B42" s="7" t="s">
        <v>77</v>
      </c>
      <c r="C42" s="8">
        <f aca="true" t="shared" si="12" ref="C42:K42">C43</f>
        <v>0</v>
      </c>
      <c r="D42" s="8">
        <f t="shared" si="12"/>
        <v>0</v>
      </c>
      <c r="E42" s="8">
        <f t="shared" si="12"/>
        <v>1526</v>
      </c>
      <c r="F42" s="8">
        <f t="shared" si="12"/>
        <v>0</v>
      </c>
      <c r="G42" s="8">
        <f t="shared" si="12"/>
        <v>0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0">
        <f t="shared" si="12"/>
        <v>1526</v>
      </c>
      <c r="L42" s="104"/>
    </row>
    <row r="43" spans="1:12" ht="57" customHeight="1">
      <c r="A43" s="58" t="s">
        <v>78</v>
      </c>
      <c r="B43" s="59" t="s">
        <v>79</v>
      </c>
      <c r="C43" s="60"/>
      <c r="D43" s="61"/>
      <c r="E43" s="61">
        <v>1526</v>
      </c>
      <c r="F43" s="57"/>
      <c r="G43" s="57"/>
      <c r="H43" s="57"/>
      <c r="I43" s="57"/>
      <c r="J43" s="105"/>
      <c r="K43" s="106">
        <f>SUM(C43:J43)</f>
        <v>1526</v>
      </c>
      <c r="L43" s="104"/>
    </row>
    <row r="44" spans="1:11" ht="38.25" customHeight="1">
      <c r="A44" s="52" t="s">
        <v>80</v>
      </c>
      <c r="B44" s="53" t="s">
        <v>81</v>
      </c>
      <c r="C44" s="22">
        <f aca="true" t="shared" si="13" ref="C44:K44">C45+C46</f>
        <v>0</v>
      </c>
      <c r="D44" s="22">
        <f t="shared" si="13"/>
        <v>121968.4</v>
      </c>
      <c r="E44" s="22">
        <f t="shared" si="13"/>
        <v>319</v>
      </c>
      <c r="F44" s="22">
        <f t="shared" si="13"/>
        <v>0</v>
      </c>
      <c r="G44" s="22">
        <f t="shared" si="13"/>
        <v>0</v>
      </c>
      <c r="H44" s="22">
        <f t="shared" si="13"/>
        <v>0</v>
      </c>
      <c r="I44" s="22">
        <f t="shared" si="13"/>
        <v>0</v>
      </c>
      <c r="J44" s="22">
        <f t="shared" si="13"/>
        <v>0</v>
      </c>
      <c r="K44" s="80">
        <f t="shared" si="13"/>
        <v>122287.4</v>
      </c>
    </row>
    <row r="45" spans="1:11" ht="64.5" customHeight="1">
      <c r="A45" s="62" t="s">
        <v>82</v>
      </c>
      <c r="B45" s="59" t="s">
        <v>83</v>
      </c>
      <c r="C45" s="16"/>
      <c r="D45" s="16"/>
      <c r="E45" s="16">
        <v>319</v>
      </c>
      <c r="F45" s="16"/>
      <c r="G45" s="16"/>
      <c r="H45" s="16"/>
      <c r="I45" s="16"/>
      <c r="J45" s="98"/>
      <c r="K45" s="85">
        <f>SUM(C45:J45)</f>
        <v>319</v>
      </c>
    </row>
    <row r="46" spans="1:11" ht="54" customHeight="1">
      <c r="A46" s="63" t="s">
        <v>84</v>
      </c>
      <c r="B46" s="64" t="s">
        <v>85</v>
      </c>
      <c r="C46" s="20"/>
      <c r="D46" s="20">
        <v>121968.4</v>
      </c>
      <c r="E46" s="20"/>
      <c r="F46" s="20"/>
      <c r="G46" s="20"/>
      <c r="H46" s="20"/>
      <c r="I46" s="20"/>
      <c r="J46" s="107"/>
      <c r="K46" s="87">
        <f>SUM(C46:J46)</f>
        <v>121968.4</v>
      </c>
    </row>
    <row r="47" spans="1:11" ht="30.75" customHeight="1">
      <c r="A47" s="52" t="s">
        <v>86</v>
      </c>
      <c r="B47" s="53" t="s">
        <v>87</v>
      </c>
      <c r="C47" s="8">
        <f aca="true" t="shared" si="14" ref="C47:K47">C48</f>
        <v>0</v>
      </c>
      <c r="D47" s="8">
        <f t="shared" si="14"/>
        <v>0</v>
      </c>
      <c r="E47" s="8">
        <f t="shared" si="14"/>
        <v>635</v>
      </c>
      <c r="F47" s="8">
        <f t="shared" si="14"/>
        <v>0</v>
      </c>
      <c r="G47" s="8">
        <f t="shared" si="14"/>
        <v>0</v>
      </c>
      <c r="H47" s="8">
        <f t="shared" si="14"/>
        <v>0</v>
      </c>
      <c r="I47" s="8">
        <f t="shared" si="14"/>
        <v>0</v>
      </c>
      <c r="J47" s="8">
        <f t="shared" si="14"/>
        <v>0</v>
      </c>
      <c r="K47" s="80">
        <f t="shared" si="14"/>
        <v>635</v>
      </c>
    </row>
    <row r="48" spans="1:11" ht="42.75" customHeight="1">
      <c r="A48" s="62" t="s">
        <v>88</v>
      </c>
      <c r="B48" s="65" t="s">
        <v>89</v>
      </c>
      <c r="C48" s="16"/>
      <c r="D48" s="66"/>
      <c r="E48" s="16">
        <v>635</v>
      </c>
      <c r="F48" s="16"/>
      <c r="G48" s="16"/>
      <c r="H48" s="16"/>
      <c r="I48" s="16"/>
      <c r="J48" s="98"/>
      <c r="K48" s="85">
        <f>SUM(C48:J48)</f>
        <v>635</v>
      </c>
    </row>
    <row r="49" spans="1:11" ht="21" customHeight="1">
      <c r="A49" s="67"/>
      <c r="B49" s="7" t="s">
        <v>90</v>
      </c>
      <c r="C49" s="8">
        <f aca="true" t="shared" si="15" ref="C49:J49">C12+C18+C20+C31+C37+C39+C44+C47</f>
        <v>51305.010050000004</v>
      </c>
      <c r="D49" s="8">
        <f t="shared" si="15"/>
        <v>280313.98994999996</v>
      </c>
      <c r="E49" s="8">
        <f t="shared" si="15"/>
        <v>24167.600000000002</v>
      </c>
      <c r="F49" s="8">
        <f t="shared" si="15"/>
        <v>0</v>
      </c>
      <c r="G49" s="8">
        <f t="shared" si="15"/>
        <v>0</v>
      </c>
      <c r="H49" s="8">
        <f t="shared" si="15"/>
        <v>0</v>
      </c>
      <c r="I49" s="8">
        <f t="shared" si="15"/>
        <v>0</v>
      </c>
      <c r="J49" s="8">
        <f t="shared" si="15"/>
        <v>28204</v>
      </c>
      <c r="K49" s="80">
        <f>SUM(C49:J49)</f>
        <v>383990.5999999999</v>
      </c>
    </row>
    <row r="50" spans="1:11" s="1" customFormat="1" ht="13.5" customHeight="1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</row>
    <row r="51" ht="12.75">
      <c r="B51" s="71"/>
    </row>
    <row r="53" spans="2:9" ht="15.75">
      <c r="B53" s="72" t="s">
        <v>91</v>
      </c>
      <c r="C53" s="73"/>
      <c r="D53" s="73"/>
      <c r="E53" s="73"/>
      <c r="F53" s="74"/>
      <c r="G53" s="74"/>
      <c r="H53" s="74"/>
      <c r="I53" s="74"/>
    </row>
    <row r="54" spans="2:7" ht="15.75">
      <c r="B54" s="75" t="s">
        <v>92</v>
      </c>
      <c r="C54" s="75"/>
      <c r="D54" s="75"/>
      <c r="E54" s="73"/>
      <c r="F54" s="74"/>
      <c r="G54" s="74"/>
    </row>
    <row r="55" spans="2:10" ht="15.75" customHeight="1">
      <c r="B55" s="112" t="s">
        <v>93</v>
      </c>
      <c r="C55" s="112"/>
      <c r="D55" s="112"/>
      <c r="E55" s="112"/>
      <c r="F55" s="74"/>
      <c r="G55" s="74"/>
      <c r="H55" s="113" t="s">
        <v>94</v>
      </c>
      <c r="I55" s="113"/>
      <c r="J55" s="113"/>
    </row>
    <row r="56" spans="2:8" ht="15.75">
      <c r="B56" s="77"/>
      <c r="C56" s="73"/>
      <c r="D56" s="73"/>
      <c r="E56" s="73"/>
      <c r="F56" s="74"/>
      <c r="G56" s="74"/>
      <c r="H56" s="76"/>
    </row>
    <row r="57" spans="2:8" ht="15.75">
      <c r="B57" s="77"/>
      <c r="C57" s="73"/>
      <c r="D57" s="73"/>
      <c r="E57" s="73"/>
      <c r="F57" s="74"/>
      <c r="G57" s="74"/>
      <c r="H57" s="76"/>
    </row>
    <row r="58" spans="2:9" ht="15.75">
      <c r="B58" s="72" t="s">
        <v>95</v>
      </c>
      <c r="C58" s="73"/>
      <c r="D58" s="73"/>
      <c r="E58" s="73"/>
      <c r="F58" s="78"/>
      <c r="G58" s="79"/>
      <c r="H58" s="79"/>
      <c r="I58" s="78"/>
    </row>
    <row r="59" spans="2:10" ht="15.75">
      <c r="B59" s="114" t="s">
        <v>96</v>
      </c>
      <c r="C59" s="114"/>
      <c r="D59" s="114"/>
      <c r="E59" s="114"/>
      <c r="F59" s="78"/>
      <c r="G59" s="79"/>
      <c r="H59" s="115" t="s">
        <v>97</v>
      </c>
      <c r="I59" s="115"/>
      <c r="J59" s="115"/>
    </row>
    <row r="64" ht="12.75">
      <c r="G64" t="s">
        <v>98</v>
      </c>
    </row>
  </sheetData>
  <sheetProtection/>
  <mergeCells count="19">
    <mergeCell ref="E10:F10"/>
    <mergeCell ref="B55:E55"/>
    <mergeCell ref="H55:J55"/>
    <mergeCell ref="B59:E59"/>
    <mergeCell ref="H59:J59"/>
    <mergeCell ref="B9:B11"/>
    <mergeCell ref="C10:C11"/>
    <mergeCell ref="D10:D11"/>
    <mergeCell ref="G10:G11"/>
    <mergeCell ref="H10:H11"/>
    <mergeCell ref="H1:K1"/>
    <mergeCell ref="A6:K6"/>
    <mergeCell ref="A7:K7"/>
    <mergeCell ref="C9:J9"/>
    <mergeCell ref="A9:A11"/>
    <mergeCell ref="I10:I11"/>
    <mergeCell ref="J10:J11"/>
    <mergeCell ref="K9:K11"/>
    <mergeCell ref="H2:K3"/>
  </mergeCells>
  <printOptions/>
  <pageMargins left="0.16" right="0.08" top="0.28" bottom="0.28" header="0.2" footer="0.2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Users</cp:lastModifiedBy>
  <cp:lastPrinted>2019-09-24T05:42:32Z</cp:lastPrinted>
  <dcterms:created xsi:type="dcterms:W3CDTF">2011-01-18T12:06:27Z</dcterms:created>
  <dcterms:modified xsi:type="dcterms:W3CDTF">2021-01-29T13:22:01Z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